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.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<sst xmlns="http://schemas.openxmlformats.org/spreadsheetml/2006/main" count="41" uniqueCount="40">
  <si>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FURNIZOR</t>
  </si>
  <si>
    <t>SEF SERVICIU PRF</t>
  </si>
  <si>
    <t>Director Executiv R.C.</t>
  </si>
  <si>
    <t>VALOARE / PUNCT</t>
  </si>
  <si>
    <t>Vizat</t>
  </si>
  <si>
    <t xml:space="preserve">C.M.I.  DR. MOLDOVAN </t>
  </si>
  <si>
    <t xml:space="preserve">TOTAL </t>
  </si>
  <si>
    <t>Virginia Brindea</t>
  </si>
  <si>
    <t>jr. CODRUTA BASA</t>
  </si>
  <si>
    <t>PUNCTAJ TOTAL RESURSE</t>
  </si>
  <si>
    <t>PUNCTAJ RESURSE TEHNICE</t>
  </si>
  <si>
    <t>PUNCTAJ RESURSE UMANE</t>
  </si>
  <si>
    <t xml:space="preserve">PUNCTAJ LOGIS- TICA </t>
  </si>
  <si>
    <t>CRITERIUL RESURSE:  90%</t>
  </si>
  <si>
    <t>CRITERIUL DISPONIBILITATE:   10%</t>
  </si>
  <si>
    <t>PUNCTAJ DISPONIB.</t>
  </si>
  <si>
    <t xml:space="preserve">PERIOADA: </t>
  </si>
  <si>
    <t>SPITAL JUD. DE URG.  ZALAU</t>
  </si>
  <si>
    <t>CAS SALAJ</t>
  </si>
  <si>
    <t xml:space="preserve">SALVOSAN </t>
  </si>
  <si>
    <t>Valoare criteriu</t>
  </si>
  <si>
    <t>Dr. MARIUS TAUTU</t>
  </si>
  <si>
    <t>SPITAL SIMLEU</t>
  </si>
  <si>
    <t xml:space="preserve">AFFIDEA  CLUJ </t>
  </si>
  <si>
    <t>Intocmit,</t>
  </si>
  <si>
    <t xml:space="preserve">GAMMA MEDICAL CLUJ </t>
  </si>
  <si>
    <t>TOTAL (fara Affidea si Gamma)</t>
  </si>
  <si>
    <t xml:space="preserve"> - d.c.: AFFIDEA = </t>
  </si>
  <si>
    <t xml:space="preserve"> - d.c.: GAMMA = </t>
  </si>
  <si>
    <t>BUGET (fara Affidea si Gamma)</t>
  </si>
  <si>
    <t>CRITERII DE SELECTIE RADIOLOGIE-  Stabilirea  valorii de contract pentru luna APILIE-IUNIE 2018</t>
  </si>
  <si>
    <t>aprilie-iunie 2018</t>
  </si>
  <si>
    <t>BUGET RADIOLOGIE (50%)</t>
  </si>
  <si>
    <t>BUGET RADIOLOGIE                                     ( fara AFFIDEA si GAMMA) :</t>
  </si>
  <si>
    <t>SPITAL JIBOU</t>
  </si>
  <si>
    <t xml:space="preserve"> VALOARE  CONTRACT APRILIE-IUNIE 2018</t>
  </si>
  <si>
    <t xml:space="preserve"> VALOARE  CONTRACT APRILIE-IUNIE                   ( ajustata) 2018</t>
  </si>
  <si>
    <t xml:space="preserve">d.c. APRILIE. 2018              </t>
  </si>
  <si>
    <t>d.c.                 MAI-IUNIE. 2018</t>
  </si>
  <si>
    <t>MEDIA / LUNA               (mai-iunie)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</si>
</sst>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"/>
    <numFmt numFmtId="181" formatCode="00000"/>
    <numFmt numFmtId="182" formatCode="[$-409]h:mm:ss\ AM/PM"/>
    <numFmt numFmtId="183" formatCode="[$-409]dddd\,\ mmmm\ dd\,\ yyyy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#,##0.0000"/>
    <numFmt numFmtId="190" formatCode="0.000000000"/>
    <numFmt numFmtId="191" formatCode="0.00000000"/>
    <numFmt numFmtId="192" formatCode="0.0000000"/>
    <numFmt numFmtId="193" formatCode="#,##0.000"/>
  </numFmts>
  <fonts count="34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sz val="8"/>
      <color indexed="12"/>
      <name val="Calibri"/>
      <family val="2"/>
    </font>
    <font>
      <b/>
      <sz val="8"/>
      <color indexed="48"/>
      <name val="Calibri"/>
      <family val="2"/>
    </font>
    <font>
      <sz val="8"/>
      <color indexed="48"/>
      <name val="Calibri"/>
      <family val="2"/>
    </font>
    <font>
      <b/>
      <sz val="8"/>
      <name val="Calibri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2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lef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3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0" fillId="2" borderId="6" xfId="0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4" borderId="8" xfId="0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vertical="center" wrapText="1"/>
    </xf>
    <xf numFmtId="4" fontId="6" fillId="4" borderId="8" xfId="0" applyNumberFormat="1" applyFont="1" applyFill="1" applyBorder="1" applyAlignment="1">
      <alignment/>
    </xf>
    <xf numFmtId="4" fontId="4" fillId="4" borderId="8" xfId="0" applyNumberFormat="1" applyFont="1" applyFill="1" applyBorder="1" applyAlignment="1">
      <alignment/>
    </xf>
    <xf numFmtId="4" fontId="10" fillId="2" borderId="9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/>
    </xf>
    <xf numFmtId="4" fontId="19" fillId="2" borderId="7" xfId="0" applyNumberFormat="1" applyFont="1" applyFill="1" applyBorder="1" applyAlignment="1">
      <alignment vertical="center" wrapText="1"/>
    </xf>
    <xf numFmtId="4" fontId="20" fillId="2" borderId="8" xfId="0" applyNumberFormat="1" applyFont="1" applyFill="1" applyBorder="1" applyAlignment="1">
      <alignment/>
    </xf>
    <xf numFmtId="4" fontId="20" fillId="0" borderId="8" xfId="0" applyNumberFormat="1" applyFont="1" applyBorder="1" applyAlignment="1">
      <alignment/>
    </xf>
    <xf numFmtId="4" fontId="19" fillId="2" borderId="10" xfId="0" applyNumberFormat="1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/>
    </xf>
    <xf numFmtId="4" fontId="10" fillId="0" borderId="9" xfId="0" applyNumberFormat="1" applyFont="1" applyBorder="1" applyAlignment="1">
      <alignment/>
    </xf>
    <xf numFmtId="4" fontId="20" fillId="0" borderId="9" xfId="0" applyNumberFormat="1" applyFont="1" applyBorder="1" applyAlignment="1">
      <alignment/>
    </xf>
    <xf numFmtId="4" fontId="23" fillId="2" borderId="12" xfId="0" applyNumberFormat="1" applyFont="1" applyFill="1" applyBorder="1" applyAlignment="1">
      <alignment/>
    </xf>
    <xf numFmtId="4" fontId="24" fillId="2" borderId="1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4" fontId="14" fillId="2" borderId="0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/>
    </xf>
    <xf numFmtId="4" fontId="14" fillId="2" borderId="13" xfId="0" applyNumberFormat="1" applyFont="1" applyFill="1" applyBorder="1" applyAlignment="1">
      <alignment/>
    </xf>
    <xf numFmtId="4" fontId="25" fillId="2" borderId="14" xfId="0" applyNumberFormat="1" applyFont="1" applyFill="1" applyBorder="1" applyAlignment="1">
      <alignment vertical="center" wrapText="1"/>
    </xf>
    <xf numFmtId="4" fontId="14" fillId="4" borderId="13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3" fontId="14" fillId="0" borderId="15" xfId="0" applyNumberFormat="1" applyFont="1" applyBorder="1" applyAlignment="1">
      <alignment/>
    </xf>
    <xf numFmtId="3" fontId="14" fillId="2" borderId="15" xfId="0" applyNumberFormat="1" applyFont="1" applyFill="1" applyBorder="1" applyAlignment="1">
      <alignment/>
    </xf>
    <xf numFmtId="4" fontId="25" fillId="2" borderId="16" xfId="0" applyNumberFormat="1" applyFont="1" applyFill="1" applyBorder="1" applyAlignment="1">
      <alignment vertical="center" wrapText="1"/>
    </xf>
    <xf numFmtId="4" fontId="25" fillId="2" borderId="17" xfId="0" applyNumberFormat="1" applyFont="1" applyFill="1" applyBorder="1" applyAlignment="1">
      <alignment vertical="center" wrapText="1"/>
    </xf>
    <xf numFmtId="4" fontId="14" fillId="4" borderId="18" xfId="0" applyNumberFormat="1" applyFont="1" applyFill="1" applyBorder="1" applyAlignment="1">
      <alignment vertical="center" wrapText="1"/>
    </xf>
    <xf numFmtId="3" fontId="14" fillId="2" borderId="8" xfId="0" applyNumberFormat="1" applyFont="1" applyFill="1" applyBorder="1" applyAlignment="1">
      <alignment/>
    </xf>
    <xf numFmtId="4" fontId="25" fillId="2" borderId="8" xfId="0" applyNumberFormat="1" applyFont="1" applyFill="1" applyBorder="1" applyAlignment="1">
      <alignment vertical="center" wrapText="1"/>
    </xf>
    <xf numFmtId="9" fontId="1" fillId="0" borderId="0" xfId="0" applyNumberFormat="1" applyFont="1" applyAlignment="1">
      <alignment/>
    </xf>
    <xf numFmtId="4" fontId="27" fillId="2" borderId="0" xfId="0" applyNumberFormat="1" applyFont="1" applyFill="1" applyBorder="1" applyAlignment="1">
      <alignment vertical="center" wrapText="1"/>
    </xf>
    <xf numFmtId="4" fontId="28" fillId="2" borderId="0" xfId="0" applyNumberFormat="1" applyFont="1" applyFill="1" applyBorder="1" applyAlignment="1">
      <alignment/>
    </xf>
    <xf numFmtId="4" fontId="29" fillId="2" borderId="0" xfId="0" applyNumberFormat="1" applyFont="1" applyFill="1" applyBorder="1" applyAlignment="1">
      <alignment/>
    </xf>
    <xf numFmtId="0" fontId="30" fillId="2" borderId="0" xfId="0" applyFont="1" applyFill="1" applyBorder="1" applyAlignment="1">
      <alignment horizontal="center" vertical="center" wrapText="1"/>
    </xf>
    <xf numFmtId="14" fontId="30" fillId="2" borderId="0" xfId="0" applyNumberFormat="1" applyFont="1" applyFill="1" applyBorder="1" applyAlignment="1">
      <alignment horizontal="right" vertical="center" wrapText="1"/>
    </xf>
    <xf numFmtId="4" fontId="30" fillId="2" borderId="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89" fontId="3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9" fillId="2" borderId="27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/>
    </xf>
    <xf numFmtId="4" fontId="0" fillId="3" borderId="7" xfId="0" applyNumberFormat="1" applyFont="1" applyFill="1" applyBorder="1" applyAlignment="1">
      <alignment vertical="center"/>
    </xf>
    <xf numFmtId="4" fontId="33" fillId="2" borderId="8" xfId="0" applyNumberFormat="1" applyFont="1" applyFill="1" applyBorder="1" applyAlignment="1">
      <alignment vertical="center" wrapText="1"/>
    </xf>
    <xf numFmtId="4" fontId="15" fillId="4" borderId="8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C6">
      <selection activeCell="O15" sqref="O15"/>
    </sheetView>
  </sheetViews>
  <sheetFormatPr defaultColWidth="9.140625" defaultRowHeight="12.75"/>
  <cols>
    <col min="1" max="1" width="24.57421875" style="0" customWidth="1"/>
    <col min="2" max="2" width="8.140625" style="0" customWidth="1"/>
    <col min="3" max="3" width="8.57421875" style="0" customWidth="1"/>
    <col min="4" max="4" width="7.421875" style="0" customWidth="1"/>
    <col min="5" max="5" width="10.7109375" style="0" customWidth="1"/>
    <col min="6" max="6" width="12.00390625" style="0" customWidth="1"/>
    <col min="7" max="7" width="8.57421875" style="0" customWidth="1"/>
    <col min="8" max="8" width="11.8515625" style="0" customWidth="1"/>
    <col min="9" max="9" width="12.57421875" style="0" customWidth="1"/>
    <col min="10" max="10" width="11.57421875" style="0" customWidth="1"/>
    <col min="11" max="11" width="10.00390625" style="0" customWidth="1"/>
    <col min="12" max="12" width="10.8515625" style="0" customWidth="1"/>
    <col min="13" max="13" width="10.421875" style="0" customWidth="1"/>
    <col min="14" max="14" width="10.57421875" style="0" bestFit="1" customWidth="1"/>
  </cols>
  <sheetData>
    <row r="1" spans="1:12" ht="12.75">
      <c r="A1" t="s">
        <v>18</v>
      </c>
      <c r="D1" s="27"/>
      <c r="L1" s="4" t="s">
        <v>4</v>
      </c>
    </row>
    <row r="2" ht="12.75">
      <c r="L2" t="s">
        <v>2</v>
      </c>
    </row>
    <row r="3" ht="12.75">
      <c r="L3" t="s">
        <v>21</v>
      </c>
    </row>
    <row r="5" spans="3:8" ht="12.75">
      <c r="C5" s="57"/>
      <c r="D5" s="57"/>
      <c r="E5" s="57"/>
      <c r="F5" s="57"/>
      <c r="G5" s="57"/>
      <c r="H5" s="57"/>
    </row>
    <row r="6" spans="1:9" ht="15.75" customHeight="1">
      <c r="A6" s="28" t="s">
        <v>30</v>
      </c>
      <c r="B6" s="29"/>
      <c r="C6" s="29"/>
      <c r="D6" s="29"/>
      <c r="E6" s="29"/>
      <c r="F6" s="6"/>
      <c r="G6" s="6"/>
      <c r="H6" s="6"/>
      <c r="I6" s="1"/>
    </row>
    <row r="7" spans="1:9" ht="15.75" customHeight="1">
      <c r="A7" s="28"/>
      <c r="B7" s="29"/>
      <c r="C7" s="29"/>
      <c r="D7" s="29"/>
      <c r="E7" s="29"/>
      <c r="F7" s="6"/>
      <c r="G7" s="6"/>
      <c r="H7" s="6"/>
      <c r="I7" s="1"/>
    </row>
    <row r="8" spans="1:9" ht="13.5" thickBot="1">
      <c r="A8" s="49" t="s">
        <v>32</v>
      </c>
      <c r="B8" s="75">
        <v>669500</v>
      </c>
      <c r="C8" s="75"/>
      <c r="D8" s="5"/>
      <c r="E8" s="6"/>
      <c r="F8" s="6"/>
      <c r="G8" s="6"/>
      <c r="I8" s="6"/>
    </row>
    <row r="9" spans="1:13" s="9" customFormat="1" ht="21" customHeight="1" thickBot="1">
      <c r="A9" s="48" t="s">
        <v>27</v>
      </c>
      <c r="B9" s="81">
        <v>5400</v>
      </c>
      <c r="C9" s="81"/>
      <c r="I9" s="82" t="s">
        <v>16</v>
      </c>
      <c r="J9" s="83"/>
      <c r="K9" s="87" t="s">
        <v>31</v>
      </c>
      <c r="L9" s="88"/>
      <c r="M9" s="89"/>
    </row>
    <row r="10" spans="1:9" s="9" customFormat="1" ht="14.25">
      <c r="A10" s="48" t="s">
        <v>28</v>
      </c>
      <c r="B10" s="81">
        <v>4050</v>
      </c>
      <c r="C10" s="81"/>
      <c r="D10" s="21"/>
      <c r="E10" s="22"/>
      <c r="F10" s="25"/>
      <c r="G10" s="25"/>
      <c r="H10" s="3"/>
      <c r="I10" s="7"/>
    </row>
    <row r="11" spans="1:9" s="9" customFormat="1" ht="14.25">
      <c r="A11" s="49" t="s">
        <v>29</v>
      </c>
      <c r="B11" s="75">
        <f>B8-B9-B10</f>
        <v>660050</v>
      </c>
      <c r="C11" s="75"/>
      <c r="D11" s="21"/>
      <c r="E11" s="22"/>
      <c r="F11" s="25"/>
      <c r="G11" s="25"/>
      <c r="H11" s="3"/>
      <c r="I11" s="7"/>
    </row>
    <row r="12" spans="1:9" s="9" customFormat="1" ht="14.25">
      <c r="A12" s="15"/>
      <c r="B12" s="6"/>
      <c r="C12" s="6"/>
      <c r="D12" s="21"/>
      <c r="E12" s="22"/>
      <c r="F12" s="25"/>
      <c r="G12" s="25"/>
      <c r="H12" s="3"/>
      <c r="I12" s="7"/>
    </row>
    <row r="13" spans="1:12" s="9" customFormat="1" ht="15" thickBot="1">
      <c r="A13" s="15"/>
      <c r="B13" s="80"/>
      <c r="C13" s="80"/>
      <c r="D13" s="19"/>
      <c r="E13" s="19"/>
      <c r="F13" s="21"/>
      <c r="G13" s="22"/>
      <c r="H13" s="25"/>
      <c r="I13" s="25"/>
      <c r="K13" s="65"/>
      <c r="L13" s="65"/>
    </row>
    <row r="14" spans="1:13" ht="28.5" customHeight="1">
      <c r="A14" s="16" t="s">
        <v>33</v>
      </c>
      <c r="B14" s="84" t="s">
        <v>13</v>
      </c>
      <c r="C14" s="85"/>
      <c r="D14" s="85"/>
      <c r="E14" s="85"/>
      <c r="F14" s="86"/>
      <c r="G14" s="90" t="s">
        <v>14</v>
      </c>
      <c r="H14" s="91"/>
      <c r="I14" s="95" t="s">
        <v>35</v>
      </c>
      <c r="J14" s="93" t="s">
        <v>36</v>
      </c>
      <c r="K14" s="92" t="s">
        <v>37</v>
      </c>
      <c r="L14" s="92" t="s">
        <v>38</v>
      </c>
      <c r="M14" s="99" t="s">
        <v>39</v>
      </c>
    </row>
    <row r="15" spans="1:13" ht="28.5" customHeight="1">
      <c r="A15" s="50">
        <v>660050</v>
      </c>
      <c r="B15" s="76">
        <f>A15*90%</f>
        <v>594045</v>
      </c>
      <c r="C15" s="77"/>
      <c r="D15" s="77"/>
      <c r="E15" s="77"/>
      <c r="F15" s="78"/>
      <c r="G15" s="76">
        <f>A15*10%</f>
        <v>66005</v>
      </c>
      <c r="H15" s="79"/>
      <c r="I15" s="95"/>
      <c r="J15" s="94"/>
      <c r="K15" s="92"/>
      <c r="L15" s="92"/>
      <c r="M15" s="99"/>
    </row>
    <row r="16" spans="1:13" s="10" customFormat="1" ht="21.75" customHeight="1">
      <c r="A16" s="20" t="s">
        <v>3</v>
      </c>
      <c r="B16" s="96">
        <f>B15/E23</f>
        <v>326.35710871703026</v>
      </c>
      <c r="C16" s="97"/>
      <c r="D16" s="97"/>
      <c r="E16" s="97"/>
      <c r="F16" s="98"/>
      <c r="G16" s="73">
        <f>G15/G23</f>
        <v>2200.1666666666665</v>
      </c>
      <c r="H16" s="74"/>
      <c r="I16" s="95"/>
      <c r="J16" s="94"/>
      <c r="K16" s="92"/>
      <c r="L16" s="92"/>
      <c r="M16" s="99"/>
    </row>
    <row r="17" spans="1:14" ht="46.5" customHeight="1" thickBot="1">
      <c r="A17" s="13" t="s">
        <v>0</v>
      </c>
      <c r="B17" s="12" t="s">
        <v>10</v>
      </c>
      <c r="C17" s="12" t="s">
        <v>11</v>
      </c>
      <c r="D17" s="12" t="s">
        <v>12</v>
      </c>
      <c r="E17" s="2" t="s">
        <v>9</v>
      </c>
      <c r="F17" s="14" t="s">
        <v>20</v>
      </c>
      <c r="G17" s="2" t="s">
        <v>15</v>
      </c>
      <c r="H17" s="42" t="s">
        <v>20</v>
      </c>
      <c r="I17" s="95"/>
      <c r="J17" s="94"/>
      <c r="K17" s="92"/>
      <c r="L17" s="92"/>
      <c r="M17" s="99"/>
      <c r="N17" s="53"/>
    </row>
    <row r="18" spans="1:14" ht="12.75">
      <c r="A18" s="17" t="s">
        <v>19</v>
      </c>
      <c r="B18" s="40">
        <v>257.5</v>
      </c>
      <c r="C18" s="40">
        <v>190</v>
      </c>
      <c r="D18" s="40">
        <v>25</v>
      </c>
      <c r="E18" s="44">
        <f>B18+C18+D18</f>
        <v>472.5</v>
      </c>
      <c r="F18" s="35">
        <f>E18*B16</f>
        <v>154203.7338687968</v>
      </c>
      <c r="G18" s="45">
        <v>30</v>
      </c>
      <c r="H18" s="35">
        <f>G18*G16</f>
        <v>66005</v>
      </c>
      <c r="I18" s="54">
        <f>F18+H18</f>
        <v>220208.7338687968</v>
      </c>
      <c r="J18" s="58">
        <v>220209</v>
      </c>
      <c r="K18" s="63">
        <v>51717</v>
      </c>
      <c r="L18" s="63">
        <f>J18-K18</f>
        <v>168492</v>
      </c>
      <c r="M18" s="100">
        <f>L18/2</f>
        <v>84246</v>
      </c>
      <c r="N18" s="51"/>
    </row>
    <row r="19" spans="1:14" ht="12.75">
      <c r="A19" s="18" t="s">
        <v>5</v>
      </c>
      <c r="B19" s="37">
        <v>0.5</v>
      </c>
      <c r="C19" s="37">
        <v>2.93</v>
      </c>
      <c r="D19" s="37">
        <v>0</v>
      </c>
      <c r="E19" s="44">
        <f>B19+C19+D19</f>
        <v>3.43</v>
      </c>
      <c r="F19" s="36">
        <f>E19*B16</f>
        <v>1119.404882899414</v>
      </c>
      <c r="G19" s="38">
        <v>0</v>
      </c>
      <c r="H19" s="36">
        <f>G19*G16</f>
        <v>0</v>
      </c>
      <c r="I19" s="54">
        <f>F19+H19</f>
        <v>1119.404882899414</v>
      </c>
      <c r="J19" s="59">
        <v>1200</v>
      </c>
      <c r="K19" s="63">
        <v>660</v>
      </c>
      <c r="L19" s="63">
        <f>J19-K19</f>
        <v>540</v>
      </c>
      <c r="M19" s="100">
        <f>L19/2</f>
        <v>270</v>
      </c>
      <c r="N19" s="51"/>
    </row>
    <row r="20" spans="1:14" ht="12.75">
      <c r="A20" s="18" t="s">
        <v>17</v>
      </c>
      <c r="B20" s="37">
        <v>688.8</v>
      </c>
      <c r="C20" s="37">
        <v>363</v>
      </c>
      <c r="D20" s="37">
        <v>35</v>
      </c>
      <c r="E20" s="35">
        <f>B20+C20+D20</f>
        <v>1086.8</v>
      </c>
      <c r="F20" s="36">
        <f>E20*B16</f>
        <v>354684.90575366846</v>
      </c>
      <c r="G20" s="39">
        <v>0</v>
      </c>
      <c r="H20" s="36">
        <f>G20*G16</f>
        <v>0</v>
      </c>
      <c r="I20" s="54">
        <f>F20+H20</f>
        <v>354684.90575366846</v>
      </c>
      <c r="J20" s="58">
        <v>354604</v>
      </c>
      <c r="K20" s="63">
        <v>85359</v>
      </c>
      <c r="L20" s="63">
        <f>J20-K20</f>
        <v>269245</v>
      </c>
      <c r="M20" s="100">
        <f>L20/2</f>
        <v>134622.5</v>
      </c>
      <c r="N20" s="51"/>
    </row>
    <row r="21" spans="1:14" ht="12.75">
      <c r="A21" s="18" t="s">
        <v>22</v>
      </c>
      <c r="B21" s="37">
        <v>91.5</v>
      </c>
      <c r="C21" s="37">
        <v>68</v>
      </c>
      <c r="D21" s="37">
        <v>35</v>
      </c>
      <c r="E21" s="44">
        <f>B21+C21+D21</f>
        <v>194.5</v>
      </c>
      <c r="F21" s="36">
        <f>E21*B16</f>
        <v>63476.45764546238</v>
      </c>
      <c r="G21" s="39">
        <v>0</v>
      </c>
      <c r="H21" s="36">
        <v>0</v>
      </c>
      <c r="I21" s="54">
        <f>F21+H21</f>
        <v>63476.45764546238</v>
      </c>
      <c r="J21" s="58">
        <v>63476</v>
      </c>
      <c r="K21" s="63">
        <v>16404</v>
      </c>
      <c r="L21" s="63">
        <f>J21-K21</f>
        <v>47072</v>
      </c>
      <c r="M21" s="100">
        <f>L21/2</f>
        <v>23536</v>
      </c>
      <c r="N21" s="51"/>
    </row>
    <row r="22" spans="1:14" ht="12.75">
      <c r="A22" s="18" t="s">
        <v>34</v>
      </c>
      <c r="B22" s="37">
        <v>0</v>
      </c>
      <c r="C22" s="37">
        <v>46</v>
      </c>
      <c r="D22" s="37">
        <v>17</v>
      </c>
      <c r="E22" s="44">
        <f>B22+C22+D22</f>
        <v>63</v>
      </c>
      <c r="F22" s="36">
        <f>E22*B16</f>
        <v>20560.497849172905</v>
      </c>
      <c r="G22" s="39">
        <v>0</v>
      </c>
      <c r="H22" s="36">
        <f>G22*G16</f>
        <v>0</v>
      </c>
      <c r="I22" s="54">
        <f>F22+H22</f>
        <v>20560.497849172905</v>
      </c>
      <c r="J22" s="58">
        <v>20561</v>
      </c>
      <c r="K22" s="63">
        <v>3676</v>
      </c>
      <c r="L22" s="63">
        <f>J22-K22</f>
        <v>16885</v>
      </c>
      <c r="M22" s="100">
        <f>L22/2</f>
        <v>8442.5</v>
      </c>
      <c r="N22" s="51"/>
    </row>
    <row r="23" spans="1:14" ht="24.75" customHeight="1">
      <c r="A23" s="26" t="s">
        <v>26</v>
      </c>
      <c r="B23" s="24">
        <f>B18+B19+B20+B21+B22</f>
        <v>1038.3</v>
      </c>
      <c r="C23" s="24">
        <f aca="true" t="shared" si="0" ref="C23:M23">C18+C19+C20+C21+C22</f>
        <v>669.9300000000001</v>
      </c>
      <c r="D23" s="24">
        <f t="shared" si="0"/>
        <v>112</v>
      </c>
      <c r="E23" s="24">
        <f t="shared" si="0"/>
        <v>1820.23</v>
      </c>
      <c r="F23" s="24">
        <f t="shared" si="0"/>
        <v>594045</v>
      </c>
      <c r="G23" s="24">
        <f t="shared" si="0"/>
        <v>30</v>
      </c>
      <c r="H23" s="24">
        <f t="shared" si="0"/>
        <v>66005</v>
      </c>
      <c r="I23" s="24">
        <f t="shared" si="0"/>
        <v>660050</v>
      </c>
      <c r="J23" s="24">
        <f t="shared" si="0"/>
        <v>660050</v>
      </c>
      <c r="K23" s="24">
        <f t="shared" si="0"/>
        <v>157816</v>
      </c>
      <c r="L23" s="24">
        <f t="shared" si="0"/>
        <v>502234</v>
      </c>
      <c r="M23" s="101">
        <f t="shared" si="0"/>
        <v>251117</v>
      </c>
      <c r="N23" s="51"/>
    </row>
    <row r="24" spans="1:13" ht="25.5" customHeight="1">
      <c r="A24" s="23" t="s">
        <v>23</v>
      </c>
      <c r="B24" s="43"/>
      <c r="C24" s="43"/>
      <c r="D24" s="43"/>
      <c r="E24" s="46">
        <f>B24+C24+D24</f>
        <v>0</v>
      </c>
      <c r="F24" s="46"/>
      <c r="G24" s="47"/>
      <c r="H24" s="46"/>
      <c r="I24" s="55">
        <v>5400</v>
      </c>
      <c r="J24" s="60">
        <v>5400</v>
      </c>
      <c r="K24" s="64">
        <v>1800</v>
      </c>
      <c r="L24" s="64">
        <v>3600</v>
      </c>
      <c r="M24" s="102">
        <f>L24/2</f>
        <v>1800</v>
      </c>
    </row>
    <row r="25" spans="1:13" ht="25.5" customHeight="1">
      <c r="A25" s="41" t="s">
        <v>25</v>
      </c>
      <c r="B25" s="43"/>
      <c r="C25" s="43"/>
      <c r="D25" s="43"/>
      <c r="E25" s="46">
        <f>B25+C25+D25</f>
        <v>0</v>
      </c>
      <c r="F25" s="46"/>
      <c r="G25" s="46"/>
      <c r="H25" s="46"/>
      <c r="I25" s="55">
        <v>4050</v>
      </c>
      <c r="J25" s="61">
        <v>4050</v>
      </c>
      <c r="K25" s="64">
        <v>1350</v>
      </c>
      <c r="L25" s="64">
        <v>2700</v>
      </c>
      <c r="M25" s="102">
        <f>L25/2</f>
        <v>1350</v>
      </c>
    </row>
    <row r="26" spans="1:13" ht="30.75" customHeight="1" thickBot="1">
      <c r="A26" s="31" t="s">
        <v>6</v>
      </c>
      <c r="B26" s="32"/>
      <c r="C26" s="32"/>
      <c r="D26" s="32"/>
      <c r="E26" s="33"/>
      <c r="F26" s="34"/>
      <c r="G26" s="34"/>
      <c r="H26" s="34"/>
      <c r="I26" s="56">
        <f>I23+I24+I25</f>
        <v>669500</v>
      </c>
      <c r="J26" s="62">
        <f>J23+J24+J25</f>
        <v>669500</v>
      </c>
      <c r="K26" s="62">
        <f>K23+K24+K25</f>
        <v>160966</v>
      </c>
      <c r="L26" s="62">
        <f>L23+L24+L25</f>
        <v>508534</v>
      </c>
      <c r="M26" s="103">
        <f>M23+M24+M25</f>
        <v>254267</v>
      </c>
    </row>
    <row r="27" spans="1:13" s="30" customFormat="1" ht="30.75" customHeight="1">
      <c r="A27" s="69"/>
      <c r="B27" s="66"/>
      <c r="C27" s="66"/>
      <c r="D27" s="66"/>
      <c r="E27" s="67"/>
      <c r="F27" s="68"/>
      <c r="G27" s="68"/>
      <c r="H27" s="68"/>
      <c r="I27" s="66"/>
      <c r="J27" s="66"/>
      <c r="K27" s="66"/>
      <c r="L27" s="66"/>
      <c r="M27" s="52"/>
    </row>
    <row r="28" spans="1:12" s="30" customFormat="1" ht="23.25" customHeight="1">
      <c r="A28" s="70"/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s="30" customFormat="1" ht="23.25" customHeight="1">
      <c r="A29" s="70"/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1" spans="4:9" ht="12.75">
      <c r="D31" s="8" t="s">
        <v>1</v>
      </c>
      <c r="E31" s="8"/>
      <c r="I31" s="30" t="s">
        <v>24</v>
      </c>
    </row>
    <row r="32" spans="4:9" ht="12.75">
      <c r="D32" s="8" t="s">
        <v>8</v>
      </c>
      <c r="E32" s="8"/>
      <c r="I32" s="11" t="s">
        <v>7</v>
      </c>
    </row>
  </sheetData>
  <mergeCells count="20">
    <mergeCell ref="I9:J9"/>
    <mergeCell ref="B14:F14"/>
    <mergeCell ref="K9:M9"/>
    <mergeCell ref="G14:H14"/>
    <mergeCell ref="L14:L17"/>
    <mergeCell ref="M14:M17"/>
    <mergeCell ref="K14:K17"/>
    <mergeCell ref="J14:J17"/>
    <mergeCell ref="I14:I17"/>
    <mergeCell ref="B16:F16"/>
    <mergeCell ref="B28:L28"/>
    <mergeCell ref="B29:L29"/>
    <mergeCell ref="G16:H16"/>
    <mergeCell ref="B8:C8"/>
    <mergeCell ref="B15:F15"/>
    <mergeCell ref="G15:H15"/>
    <mergeCell ref="B13:C13"/>
    <mergeCell ref="B9:C9"/>
    <mergeCell ref="B10:C10"/>
    <mergeCell ref="B11:C11"/>
  </mergeCells>
  <printOptions/>
  <pageMargins left="0" right="0" top="0.7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</cp:lastModifiedBy>
  <cp:lastPrinted>2018-04-24T12:14:08Z</cp:lastPrinted>
  <dcterms:created xsi:type="dcterms:W3CDTF">1996-10-14T23:33:28Z</dcterms:created>
  <dcterms:modified xsi:type="dcterms:W3CDTF">2018-04-24T12:16:23Z</dcterms:modified>
  <cp:category/>
  <cp:version/>
  <cp:contentType/>
  <cp:contentStatus/>
</cp:coreProperties>
</file>